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avidb\Downloads\"/>
    </mc:Choice>
  </mc:AlternateContent>
  <xr:revisionPtr revIDLastSave="0" documentId="8_{D66304D9-75E0-4EC7-A12F-1D17B28971AD}" xr6:coauthVersionLast="47" xr6:coauthVersionMax="47" xr10:uidLastSave="{00000000-0000-0000-0000-000000000000}"/>
  <bookViews>
    <workbookView xWindow="-120" yWindow="-120" windowWidth="29040" windowHeight="15720" tabRatio="921" xr2:uid="{6E2C9B63-2FF3-4D10-B2FA-375124B16108}"/>
  </bookViews>
  <sheets>
    <sheet name="Sheet1" sheetId="1" r:id="rId1"/>
    <sheet name="Basic Plan Options" sheetId="2" r:id="rId2"/>
    <sheet name="Retirement Plan Funding" sheetId="3" r:id="rId3"/>
    <sheet name="Retirement Plan Funding2" sheetId="10" r:id="rId4"/>
    <sheet name="Retirement Eligibility" sheetId="4" r:id="rId5"/>
    <sheet name="Total Contribution Rate" sheetId="7" r:id="rId6"/>
    <sheet name="Optional Benefits" sheetId="5" r:id="rId7"/>
    <sheet name="Actuarial value of assets versu" sheetId="6" r:id="rId8"/>
    <sheet name="AVA-vs-AAL" sheetId="11" r:id="rId9"/>
    <sheet name="Funded Ratio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F3" i="3"/>
  <c r="F5" i="3" s="1"/>
  <c r="F7" i="3" s="1"/>
  <c r="G9" i="1"/>
  <c r="F9" i="1"/>
  <c r="F11" i="1" s="1"/>
  <c r="F13" i="1" s="1"/>
  <c r="D7" i="10"/>
  <c r="F7" i="10" s="1"/>
  <c r="D6" i="10"/>
  <c r="F6" i="10" s="1"/>
  <c r="D5" i="10"/>
  <c r="F5" i="10" s="1"/>
  <c r="D4" i="10"/>
  <c r="F4" i="10" s="1"/>
  <c r="D3" i="10"/>
  <c r="F3" i="10" s="1"/>
  <c r="D2" i="10"/>
  <c r="F2" i="10" s="1"/>
  <c r="B11" i="1"/>
  <c r="G5" i="7"/>
  <c r="F5" i="7"/>
  <c r="E5" i="7"/>
  <c r="D5" i="7"/>
  <c r="C5" i="7"/>
  <c r="B5" i="7"/>
  <c r="G5" i="6"/>
  <c r="F5" i="6"/>
  <c r="E5" i="6"/>
  <c r="D5" i="6"/>
  <c r="C5" i="6"/>
  <c r="B5" i="6"/>
  <c r="G5" i="3"/>
  <c r="G7" i="3" s="1"/>
  <c r="E5" i="3"/>
  <c r="E7" i="3" s="1"/>
  <c r="D5" i="3"/>
  <c r="D7" i="3" s="1"/>
  <c r="C5" i="3"/>
  <c r="C7" i="3" s="1"/>
  <c r="B5" i="3"/>
  <c r="B7" i="3" s="1"/>
  <c r="G39" i="1" l="1"/>
  <c r="F39" i="1"/>
  <c r="E39" i="1"/>
  <c r="D39" i="1"/>
  <c r="C39" i="1"/>
  <c r="G11" i="1"/>
  <c r="G13" i="1" s="1"/>
  <c r="E11" i="1"/>
  <c r="E13" i="1" s="1"/>
  <c r="D11" i="1"/>
  <c r="D13" i="1" s="1"/>
  <c r="G26" i="1"/>
  <c r="F26" i="1"/>
  <c r="E26" i="1"/>
  <c r="D26" i="1"/>
  <c r="B26" i="1"/>
  <c r="C26" i="1"/>
  <c r="C11" i="1"/>
  <c r="C13" i="1" s="1"/>
  <c r="B39" i="1"/>
  <c r="B13" i="1"/>
</calcChain>
</file>

<file path=xl/sharedStrings.xml><?xml version="1.0" encoding="utf-8"?>
<sst xmlns="http://schemas.openxmlformats.org/spreadsheetml/2006/main" count="179" uniqueCount="40">
  <si>
    <t>Basic Plan Options</t>
  </si>
  <si>
    <t>Employee Deposit Rate</t>
  </si>
  <si>
    <t>Employer Matching</t>
  </si>
  <si>
    <t>Prior Service Credit</t>
  </si>
  <si>
    <t>Retirement Plan Funding</t>
  </si>
  <si>
    <t>Total Normal Cost Rate</t>
  </si>
  <si>
    <t>Employer-Paid Normal Cost Rate</t>
  </si>
  <si>
    <t>UAAL / (OAAL) Rate</t>
  </si>
  <si>
    <t>ADC</t>
  </si>
  <si>
    <t>Actual Total Contribution Rate</t>
  </si>
  <si>
    <t>Retirement Eligibility</t>
  </si>
  <si>
    <t>Rule of</t>
  </si>
  <si>
    <t>At Any Age</t>
  </si>
  <si>
    <t>Age 60 (Vesting)</t>
  </si>
  <si>
    <t>Total Contribution Rate</t>
  </si>
  <si>
    <t>Retirement Plan Rate 
(greater or required and elected rate)</t>
  </si>
  <si>
    <t>Group Term Life</t>
  </si>
  <si>
    <t>Optional Benefits</t>
  </si>
  <si>
    <t>Partial Lump Sum</t>
  </si>
  <si>
    <t>Actuarial Accrued Liability</t>
  </si>
  <si>
    <t>Actuarial Value of Assets</t>
  </si>
  <si>
    <t>Unfunded / (Overfunded) AAL</t>
  </si>
  <si>
    <t>Funded Ratio</t>
  </si>
  <si>
    <t>2025 Plan</t>
  </si>
  <si>
    <t>2024 Plan</t>
  </si>
  <si>
    <t xml:space="preserve">2023 Plan </t>
  </si>
  <si>
    <t>2022 Plan</t>
  </si>
  <si>
    <t>2021 Plan</t>
  </si>
  <si>
    <t>2020 Plan</t>
  </si>
  <si>
    <t>8 years of service</t>
  </si>
  <si>
    <t>30 years of service</t>
  </si>
  <si>
    <t>No</t>
  </si>
  <si>
    <t>Active employees</t>
  </si>
  <si>
    <t>Most recent COLA</t>
  </si>
  <si>
    <t>1% Flat Rate</t>
  </si>
  <si>
    <t>75 years total age + service</t>
  </si>
  <si>
    <t>Additional Contribution</t>
  </si>
  <si>
    <t>Year</t>
  </si>
  <si>
    <t>Plan Year</t>
  </si>
  <si>
    <t>Actuarial value of assets versus actuarial accrued liability over time going back at least five fiscal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</si>
</sst>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9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0" fillId="2" borderId="0" xfId="0" applyFill="1" applyAlignment="1">
      <alignment horizontal="right"/>
    </xf>
    <xf numFmtId="9" fontId="0" fillId="2" borderId="0" xfId="0" applyNumberFormat="1" applyFill="1"/>
    <xf numFmtId="10" fontId="0" fillId="2" borderId="0" xfId="0" applyNumberFormat="1" applyFill="1"/>
    <xf numFmtId="10" fontId="0" fillId="2" borderId="0" xfId="2" applyNumberFormat="1" applyFont="1" applyFill="1"/>
    <xf numFmtId="10" fontId="0" fillId="2" borderId="0" xfId="0" applyNumberFormat="1" applyFill="1" applyBorder="1"/>
    <xf numFmtId="10" fontId="0" fillId="0" borderId="0" xfId="0" applyNumberFormat="1" applyBorder="1"/>
    <xf numFmtId="10" fontId="0" fillId="0" borderId="0" xfId="2" applyNumberFormat="1" applyFont="1"/>
    <xf numFmtId="10" fontId="0" fillId="2" borderId="0" xfId="2" applyNumberFormat="1" applyFont="1" applyFill="1" applyBorder="1"/>
    <xf numFmtId="10" fontId="0" fillId="0" borderId="0" xfId="2" applyNumberFormat="1" applyFont="1" applyBorder="1"/>
    <xf numFmtId="6" fontId="0" fillId="0" borderId="0" xfId="0" applyNumberFormat="1"/>
    <xf numFmtId="6" fontId="0" fillId="0" borderId="0" xfId="1" applyNumberFormat="1" applyFont="1"/>
    <xf numFmtId="6" fontId="0" fillId="2" borderId="0" xfId="1" applyNumberFormat="1" applyFont="1" applyFill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10" fontId="0" fillId="0" borderId="1" xfId="0" applyNumberFormat="1" applyBorder="1"/>
    <xf numFmtId="10" fontId="0" fillId="0" borderId="1" xfId="2" applyNumberFormat="1" applyFont="1" applyBorder="1"/>
    <xf numFmtId="0" fontId="3" fillId="2" borderId="1" xfId="0" applyFont="1" applyFill="1" applyBorder="1" applyAlignment="1">
      <alignment horizontal="right"/>
    </xf>
    <xf numFmtId="10" fontId="0" fillId="2" borderId="1" xfId="0" applyNumberFormat="1" applyFill="1" applyBorder="1"/>
    <xf numFmtId="10" fontId="0" fillId="2" borderId="1" xfId="2" applyNumberFormat="1" applyFont="1" applyFill="1" applyBorder="1"/>
    <xf numFmtId="0" fontId="0" fillId="2" borderId="1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9" fontId="0" fillId="0" borderId="1" xfId="0" applyNumberFormat="1" applyBorder="1"/>
    <xf numFmtId="9" fontId="0" fillId="2" borderId="1" xfId="0" applyNumberFormat="1" applyFill="1" applyBorder="1"/>
    <xf numFmtId="0" fontId="0" fillId="0" borderId="3" xfId="0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1" xfId="0" applyBorder="1" applyAlignment="1">
      <alignment horizontal="right" wrapText="1"/>
    </xf>
    <xf numFmtId="6" fontId="0" fillId="0" borderId="1" xfId="0" applyNumberFormat="1" applyBorder="1"/>
    <xf numFmtId="6" fontId="0" fillId="0" borderId="1" xfId="1" applyNumberFormat="1" applyFont="1" applyBorder="1"/>
    <xf numFmtId="6" fontId="0" fillId="2" borderId="1" xfId="1" applyNumberFormat="1" applyFont="1" applyFill="1" applyBorder="1"/>
    <xf numFmtId="9" fontId="0" fillId="0" borderId="3" xfId="0" applyNumberFormat="1" applyBorder="1"/>
    <xf numFmtId="9" fontId="0" fillId="2" borderId="3" xfId="0" applyNumberFormat="1" applyFill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2" fillId="2" borderId="0" xfId="0" applyFont="1" applyFill="1" applyAlignment="1">
      <alignment horizontal="center"/>
    </xf>
    <xf numFmtId="6" fontId="0" fillId="0" borderId="0" xfId="1" applyNumberFormat="1" applyFont="1" applyFill="1"/>
    <xf numFmtId="164" fontId="0" fillId="0" borderId="0" xfId="0" applyNumberFormat="1"/>
    <xf numFmtId="10" fontId="0" fillId="0" borderId="0" xfId="2" applyNumberFormat="1" applyFont="1" applyFill="1"/>
    <xf numFmtId="0" fontId="0" fillId="0" borderId="1" xfId="0" applyFill="1" applyBorder="1" applyAlignment="1">
      <alignment horizontal="right"/>
    </xf>
    <xf numFmtId="10" fontId="0" fillId="0" borderId="1" xfId="2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01DD-3D80-47C2-ACDD-001E1B9066B5}">
  <sheetPr codeName="Sheet9"/>
  <dimension ref="A1:G40"/>
  <sheetViews>
    <sheetView tabSelected="1" workbookViewId="0">
      <pane ySplit="1" topLeftCell="A2" activePane="bottomLeft" state="frozen"/>
      <selection pane="bottomLeft" activeCell="D42" sqref="D42"/>
    </sheetView>
  </sheetViews>
  <sheetFormatPr defaultRowHeight="15" x14ac:dyDescent="0.25"/>
  <cols>
    <col min="1" max="1" width="30.42578125" bestFit="1" customWidth="1"/>
    <col min="2" max="7" width="25.28515625" customWidth="1"/>
  </cols>
  <sheetData>
    <row r="1" spans="1:7" x14ac:dyDescent="0.25">
      <c r="B1" s="6">
        <v>2025</v>
      </c>
      <c r="C1" s="6">
        <v>2024</v>
      </c>
      <c r="D1" s="6">
        <v>2023</v>
      </c>
      <c r="E1" s="6">
        <v>2022</v>
      </c>
      <c r="F1" s="6">
        <v>2021</v>
      </c>
      <c r="G1" s="6">
        <v>2020</v>
      </c>
    </row>
    <row r="2" spans="1:7" ht="20.100000000000001" customHeight="1" x14ac:dyDescent="0.25">
      <c r="A2" s="34" t="s">
        <v>0</v>
      </c>
      <c r="B2" s="33"/>
      <c r="C2" s="33"/>
      <c r="D2" s="22"/>
      <c r="E2" s="22"/>
      <c r="F2" s="22"/>
      <c r="G2" s="22"/>
    </row>
    <row r="3" spans="1:7" ht="20.100000000000001" customHeight="1" x14ac:dyDescent="0.25">
      <c r="A3" s="30" t="s">
        <v>1</v>
      </c>
      <c r="B3" s="31">
        <v>7.0000000000000007E-2</v>
      </c>
      <c r="C3" s="40">
        <v>7.0000000000000007E-2</v>
      </c>
      <c r="D3" s="31">
        <v>7.0000000000000007E-2</v>
      </c>
      <c r="E3" s="31">
        <v>7.0000000000000007E-2</v>
      </c>
      <c r="F3" s="31">
        <v>7.0000000000000007E-2</v>
      </c>
      <c r="G3" s="31">
        <v>7.0000000000000007E-2</v>
      </c>
    </row>
    <row r="4" spans="1:7" ht="20.100000000000001" customHeight="1" x14ac:dyDescent="0.25">
      <c r="A4" s="29" t="s">
        <v>2</v>
      </c>
      <c r="B4" s="32">
        <v>2.5</v>
      </c>
      <c r="C4" s="41">
        <v>2.5</v>
      </c>
      <c r="D4" s="32">
        <v>2.5</v>
      </c>
      <c r="E4" s="32">
        <v>2.5</v>
      </c>
      <c r="F4" s="32">
        <v>2.5</v>
      </c>
      <c r="G4" s="32">
        <v>2.5</v>
      </c>
    </row>
    <row r="5" spans="1:7" ht="20.100000000000001" customHeight="1" x14ac:dyDescent="0.25">
      <c r="A5" s="23" t="s">
        <v>3</v>
      </c>
      <c r="B5" s="31">
        <v>1.25</v>
      </c>
      <c r="C5" s="40">
        <v>1.25</v>
      </c>
      <c r="D5" s="31">
        <v>1.25</v>
      </c>
      <c r="E5" s="31">
        <v>1.25</v>
      </c>
      <c r="F5" s="31">
        <v>1.25</v>
      </c>
      <c r="G5" s="31">
        <v>1.25</v>
      </c>
    </row>
    <row r="6" spans="1:7" x14ac:dyDescent="0.25">
      <c r="A6" s="1"/>
    </row>
    <row r="8" spans="1:7" ht="20.100000000000001" customHeight="1" x14ac:dyDescent="0.25">
      <c r="A8" s="35" t="s">
        <v>4</v>
      </c>
      <c r="B8" s="33"/>
      <c r="C8" s="22"/>
      <c r="D8" s="22"/>
      <c r="E8" s="22"/>
      <c r="F8" s="22"/>
      <c r="G8" s="22"/>
    </row>
    <row r="9" spans="1:7" ht="20.100000000000001" customHeight="1" x14ac:dyDescent="0.25">
      <c r="A9" s="23" t="s">
        <v>5</v>
      </c>
      <c r="B9" s="24">
        <v>0.1716</v>
      </c>
      <c r="C9" s="25">
        <v>0.1711</v>
      </c>
      <c r="D9" s="25">
        <v>0.1714</v>
      </c>
      <c r="E9" s="25">
        <v>0.1762</v>
      </c>
      <c r="F9" s="25">
        <f>8.77%+7%</f>
        <v>0.15770000000000001</v>
      </c>
      <c r="G9" s="25">
        <f>8.75%+7%</f>
        <v>0.1575</v>
      </c>
    </row>
    <row r="10" spans="1:7" ht="20.100000000000001" customHeight="1" x14ac:dyDescent="0.25">
      <c r="A10" s="26" t="s">
        <v>1</v>
      </c>
      <c r="B10" s="27">
        <v>-7.0000000000000007E-2</v>
      </c>
      <c r="C10" s="28">
        <v>-7.0000000000000007E-2</v>
      </c>
      <c r="D10" s="28">
        <v>-7.0000000000000007E-2</v>
      </c>
      <c r="E10" s="28">
        <v>-7.0000000000000007E-2</v>
      </c>
      <c r="F10" s="28">
        <v>-7.0000000000000007E-2</v>
      </c>
      <c r="G10" s="28">
        <v>-7.0000000000000007E-2</v>
      </c>
    </row>
    <row r="11" spans="1:7" ht="20.100000000000001" customHeight="1" x14ac:dyDescent="0.25">
      <c r="A11" s="23" t="s">
        <v>6</v>
      </c>
      <c r="B11" s="24">
        <f>SUM(B9:B10)</f>
        <v>0.1016</v>
      </c>
      <c r="C11" s="25">
        <f>SUM(C9:C10)</f>
        <v>0.1011</v>
      </c>
      <c r="D11" s="25">
        <f t="shared" ref="D11:G11" si="0">SUM(D9:D10)</f>
        <v>0.10139999999999999</v>
      </c>
      <c r="E11" s="25">
        <f t="shared" si="0"/>
        <v>0.10619999999999999</v>
      </c>
      <c r="F11" s="25">
        <f>SUM(F9:F10)</f>
        <v>8.77E-2</v>
      </c>
      <c r="G11" s="25">
        <f t="shared" si="0"/>
        <v>8.7499999999999994E-2</v>
      </c>
    </row>
    <row r="12" spans="1:7" ht="20.100000000000001" customHeight="1" x14ac:dyDescent="0.25">
      <c r="A12" s="29" t="s">
        <v>7</v>
      </c>
      <c r="B12" s="27">
        <v>6.5600000000000006E-2</v>
      </c>
      <c r="C12" s="28">
        <v>7.2999999999999995E-2</v>
      </c>
      <c r="D12" s="28">
        <v>7.8E-2</v>
      </c>
      <c r="E12" s="28">
        <v>7.4800000000000005E-2</v>
      </c>
      <c r="F12" s="28">
        <v>7.9799999999999996E-2</v>
      </c>
      <c r="G12" s="28">
        <v>9.1399999999999995E-2</v>
      </c>
    </row>
    <row r="13" spans="1:7" ht="20.100000000000001" customHeight="1" x14ac:dyDescent="0.25">
      <c r="A13" s="51" t="s">
        <v>8</v>
      </c>
      <c r="B13" s="24">
        <f>SUM(B11:B12)</f>
        <v>0.16720000000000002</v>
      </c>
      <c r="C13" s="25">
        <f>SUM(C11:C12)</f>
        <v>0.17409999999999998</v>
      </c>
      <c r="D13" s="25">
        <f t="shared" ref="D13:G13" si="1">SUM(D11:D12)</f>
        <v>0.1794</v>
      </c>
      <c r="E13" s="25">
        <f t="shared" si="1"/>
        <v>0.18099999999999999</v>
      </c>
      <c r="F13" s="25">
        <f>SUM(F11:F12)</f>
        <v>0.16749999999999998</v>
      </c>
      <c r="G13" s="25">
        <f t="shared" si="1"/>
        <v>0.1789</v>
      </c>
    </row>
    <row r="14" spans="1:7" ht="20.100000000000001" customHeight="1" x14ac:dyDescent="0.25">
      <c r="A14" s="51" t="s">
        <v>9</v>
      </c>
      <c r="B14" s="27">
        <v>0.19</v>
      </c>
      <c r="C14" s="28">
        <v>0.19</v>
      </c>
      <c r="D14" s="28">
        <v>0.19</v>
      </c>
      <c r="E14" s="28">
        <v>0.19</v>
      </c>
      <c r="F14" s="28">
        <v>0.19</v>
      </c>
      <c r="G14" s="28">
        <v>0.19</v>
      </c>
    </row>
    <row r="15" spans="1:7" x14ac:dyDescent="0.25">
      <c r="A15" s="1"/>
    </row>
    <row r="17" spans="1:7" ht="20.100000000000001" customHeight="1" x14ac:dyDescent="0.25">
      <c r="A17" s="35" t="s">
        <v>10</v>
      </c>
      <c r="B17" s="33"/>
      <c r="C17" s="22"/>
      <c r="D17" s="22"/>
      <c r="E17" s="22"/>
      <c r="F17" s="22"/>
      <c r="G17" s="22"/>
    </row>
    <row r="18" spans="1:7" ht="20.100000000000001" customHeight="1" x14ac:dyDescent="0.25">
      <c r="A18" s="23" t="s">
        <v>13</v>
      </c>
      <c r="B18" s="23" t="s">
        <v>29</v>
      </c>
      <c r="C18" s="23" t="s">
        <v>29</v>
      </c>
      <c r="D18" s="23" t="s">
        <v>29</v>
      </c>
      <c r="E18" s="23" t="s">
        <v>29</v>
      </c>
      <c r="F18" s="23" t="s">
        <v>29</v>
      </c>
      <c r="G18" s="23" t="s">
        <v>29</v>
      </c>
    </row>
    <row r="19" spans="1:7" ht="20.100000000000001" customHeight="1" x14ac:dyDescent="0.25">
      <c r="A19" s="29" t="s">
        <v>11</v>
      </c>
      <c r="B19" s="29" t="s">
        <v>35</v>
      </c>
      <c r="C19" s="29" t="s">
        <v>35</v>
      </c>
      <c r="D19" s="29" t="s">
        <v>35</v>
      </c>
      <c r="E19" s="29" t="s">
        <v>35</v>
      </c>
      <c r="F19" s="29" t="s">
        <v>35</v>
      </c>
      <c r="G19" s="29" t="s">
        <v>35</v>
      </c>
    </row>
    <row r="20" spans="1:7" ht="20.100000000000001" customHeight="1" x14ac:dyDescent="0.25">
      <c r="A20" s="23" t="s">
        <v>12</v>
      </c>
      <c r="B20" s="23" t="s">
        <v>30</v>
      </c>
      <c r="C20" s="23" t="s">
        <v>30</v>
      </c>
      <c r="D20" s="23" t="s">
        <v>30</v>
      </c>
      <c r="E20" s="23" t="s">
        <v>30</v>
      </c>
      <c r="F20" s="23" t="s">
        <v>30</v>
      </c>
      <c r="G20" s="23" t="s">
        <v>30</v>
      </c>
    </row>
    <row r="23" spans="1:7" ht="20.100000000000001" customHeight="1" x14ac:dyDescent="0.25">
      <c r="A23" s="35" t="s">
        <v>14</v>
      </c>
      <c r="B23" s="33"/>
      <c r="C23" s="22"/>
      <c r="D23" s="22"/>
      <c r="E23" s="22"/>
      <c r="F23" s="22"/>
      <c r="G23" s="22"/>
    </row>
    <row r="24" spans="1:7" ht="33.950000000000003" customHeight="1" x14ac:dyDescent="0.25">
      <c r="A24" s="36" t="s">
        <v>15</v>
      </c>
      <c r="B24" s="24">
        <v>0.19</v>
      </c>
      <c r="C24" s="25">
        <v>0.19</v>
      </c>
      <c r="D24" s="25">
        <v>0.19</v>
      </c>
      <c r="E24" s="25">
        <v>0.19</v>
      </c>
      <c r="F24" s="25">
        <v>0.19</v>
      </c>
      <c r="G24" s="25">
        <v>0.19</v>
      </c>
    </row>
    <row r="25" spans="1:7" ht="20.100000000000001" customHeight="1" x14ac:dyDescent="0.25">
      <c r="A25" s="29" t="s">
        <v>16</v>
      </c>
      <c r="B25" s="27">
        <v>1E-3</v>
      </c>
      <c r="C25" s="28">
        <v>1E-3</v>
      </c>
      <c r="D25" s="28">
        <v>1E-3</v>
      </c>
      <c r="E25" s="28">
        <v>1.1999999999999999E-3</v>
      </c>
      <c r="F25" s="28">
        <v>1.2999999999999999E-3</v>
      </c>
      <c r="G25" s="28">
        <v>1.1999999999999999E-3</v>
      </c>
    </row>
    <row r="26" spans="1:7" ht="20.100000000000001" customHeight="1" x14ac:dyDescent="0.25">
      <c r="A26" s="23" t="s">
        <v>14</v>
      </c>
      <c r="B26" s="24">
        <f>SUM(B24:B25)</f>
        <v>0.191</v>
      </c>
      <c r="C26" s="25">
        <f>SUM(C24:C25)</f>
        <v>0.191</v>
      </c>
      <c r="D26" s="25">
        <f t="shared" ref="D26:G26" si="2">SUM(D24:D25)</f>
        <v>0.191</v>
      </c>
      <c r="E26" s="25">
        <f t="shared" si="2"/>
        <v>0.19120000000000001</v>
      </c>
      <c r="F26" s="25">
        <f t="shared" si="2"/>
        <v>0.1913</v>
      </c>
      <c r="G26" s="25">
        <f t="shared" si="2"/>
        <v>0.19120000000000001</v>
      </c>
    </row>
    <row r="27" spans="1:7" ht="20.100000000000001" customHeight="1" x14ac:dyDescent="0.25">
      <c r="A27" s="22" t="s">
        <v>36</v>
      </c>
      <c r="B27" s="22"/>
      <c r="C27" s="22"/>
      <c r="D27" s="22"/>
      <c r="E27" s="37">
        <v>150292</v>
      </c>
      <c r="F27" s="22"/>
      <c r="G27" s="37">
        <v>100000</v>
      </c>
    </row>
    <row r="30" spans="1:7" ht="20.100000000000001" customHeight="1" x14ac:dyDescent="0.25">
      <c r="A30" s="34" t="s">
        <v>17</v>
      </c>
      <c r="B30" s="33"/>
      <c r="C30" s="22"/>
      <c r="D30" s="22"/>
      <c r="E30" s="22"/>
      <c r="F30" s="22"/>
      <c r="G30" s="22"/>
    </row>
    <row r="31" spans="1:7" ht="20.100000000000001" customHeight="1" x14ac:dyDescent="0.25">
      <c r="A31" s="23" t="s">
        <v>18</v>
      </c>
      <c r="B31" s="23" t="s">
        <v>31</v>
      </c>
      <c r="C31" s="23" t="s">
        <v>31</v>
      </c>
      <c r="D31" s="23" t="s">
        <v>31</v>
      </c>
      <c r="E31" s="23" t="s">
        <v>31</v>
      </c>
      <c r="F31" s="23" t="s">
        <v>31</v>
      </c>
      <c r="G31" s="23" t="s">
        <v>31</v>
      </c>
    </row>
    <row r="32" spans="1:7" ht="20.100000000000001" customHeight="1" x14ac:dyDescent="0.25">
      <c r="A32" s="29" t="s">
        <v>16</v>
      </c>
      <c r="B32" s="29" t="s">
        <v>32</v>
      </c>
      <c r="C32" s="29" t="s">
        <v>32</v>
      </c>
      <c r="D32" s="29" t="s">
        <v>32</v>
      </c>
      <c r="E32" s="29" t="s">
        <v>32</v>
      </c>
      <c r="F32" s="29" t="s">
        <v>32</v>
      </c>
      <c r="G32" s="29" t="s">
        <v>32</v>
      </c>
    </row>
    <row r="33" spans="1:7" ht="20.100000000000001" customHeight="1" x14ac:dyDescent="0.25">
      <c r="A33" s="23" t="s">
        <v>33</v>
      </c>
      <c r="B33" s="23" t="s">
        <v>34</v>
      </c>
      <c r="C33" s="23" t="s">
        <v>31</v>
      </c>
      <c r="D33" s="23" t="s">
        <v>31</v>
      </c>
      <c r="E33" s="23" t="s">
        <v>34</v>
      </c>
      <c r="F33" s="23" t="s">
        <v>31</v>
      </c>
      <c r="G33" s="23" t="s">
        <v>31</v>
      </c>
    </row>
    <row r="36" spans="1:7" ht="20.100000000000001" customHeight="1" x14ac:dyDescent="0.25">
      <c r="A36" s="34" t="s">
        <v>39</v>
      </c>
      <c r="B36" s="33"/>
      <c r="C36" s="22"/>
      <c r="D36" s="22"/>
      <c r="E36" s="22"/>
      <c r="F36" s="22"/>
      <c r="G36" s="22"/>
    </row>
    <row r="37" spans="1:7" ht="20.100000000000001" customHeight="1" x14ac:dyDescent="0.25">
      <c r="A37" s="23" t="s">
        <v>19</v>
      </c>
      <c r="B37" s="38">
        <v>38418808</v>
      </c>
      <c r="C37" s="38">
        <v>36021736</v>
      </c>
      <c r="D37" s="38">
        <v>38418808</v>
      </c>
      <c r="E37" s="38">
        <v>36021736</v>
      </c>
      <c r="F37" s="38">
        <v>34068763</v>
      </c>
      <c r="G37" s="38">
        <v>26492349</v>
      </c>
    </row>
    <row r="38" spans="1:7" ht="20.100000000000001" customHeight="1" x14ac:dyDescent="0.25">
      <c r="A38" s="29" t="s">
        <v>20</v>
      </c>
      <c r="B38" s="39">
        <v>33468593</v>
      </c>
      <c r="C38" s="39">
        <v>31149134</v>
      </c>
      <c r="D38" s="39">
        <v>33468593</v>
      </c>
      <c r="E38" s="39">
        <v>31149134</v>
      </c>
      <c r="F38" s="39">
        <v>29399265</v>
      </c>
      <c r="G38" s="39">
        <v>23018440</v>
      </c>
    </row>
    <row r="39" spans="1:7" ht="20.100000000000001" customHeight="1" x14ac:dyDescent="0.25">
      <c r="A39" s="23" t="s">
        <v>21</v>
      </c>
      <c r="B39" s="38">
        <f>B37-B38</f>
        <v>4950215</v>
      </c>
      <c r="C39" s="38">
        <f t="shared" ref="C39:G39" si="3">C37-C38</f>
        <v>4872602</v>
      </c>
      <c r="D39" s="38">
        <f t="shared" si="3"/>
        <v>4950215</v>
      </c>
      <c r="E39" s="38">
        <f t="shared" si="3"/>
        <v>4872602</v>
      </c>
      <c r="F39" s="38">
        <f t="shared" si="3"/>
        <v>4669498</v>
      </c>
      <c r="G39" s="38">
        <f t="shared" si="3"/>
        <v>3473909</v>
      </c>
    </row>
    <row r="40" spans="1:7" ht="20.100000000000001" customHeight="1" x14ac:dyDescent="0.25">
      <c r="A40" s="29" t="s">
        <v>22</v>
      </c>
      <c r="B40" s="28">
        <v>0.871</v>
      </c>
      <c r="C40" s="28">
        <v>0.86499999999999999</v>
      </c>
      <c r="D40" s="28">
        <v>0.871</v>
      </c>
      <c r="E40" s="28">
        <v>0.86499999999999999</v>
      </c>
      <c r="F40" s="28">
        <v>0.86299999999999999</v>
      </c>
      <c r="G40" s="28">
        <v>0.86899999999999999</v>
      </c>
    </row>
  </sheetData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1BEB-E63A-4C70-9501-997EDF2C7F56}">
  <sheetPr codeName="Sheet8"/>
  <dimension ref="A1:B7"/>
  <sheetViews>
    <sheetView topLeftCell="A2" workbookViewId="0">
      <selection activeCell="B36" sqref="B35:B36"/>
    </sheetView>
  </sheetViews>
  <sheetFormatPr defaultRowHeight="15" x14ac:dyDescent="0.25"/>
  <cols>
    <col min="2" max="2" width="13.7109375" customWidth="1"/>
  </cols>
  <sheetData>
    <row r="1" spans="1:2" x14ac:dyDescent="0.25">
      <c r="A1" s="42" t="s">
        <v>37</v>
      </c>
      <c r="B1" s="43" t="s">
        <v>22</v>
      </c>
    </row>
    <row r="2" spans="1:2" x14ac:dyDescent="0.25">
      <c r="A2" s="6">
        <v>2025</v>
      </c>
      <c r="B2" s="52">
        <v>0.871</v>
      </c>
    </row>
    <row r="3" spans="1:2" x14ac:dyDescent="0.25">
      <c r="A3" s="6">
        <v>2024</v>
      </c>
      <c r="B3" s="52">
        <v>0.86499999999999999</v>
      </c>
    </row>
    <row r="4" spans="1:2" x14ac:dyDescent="0.25">
      <c r="A4" s="6">
        <v>2023</v>
      </c>
      <c r="B4" s="52">
        <v>0.871</v>
      </c>
    </row>
    <row r="5" spans="1:2" x14ac:dyDescent="0.25">
      <c r="A5" s="6">
        <v>2022</v>
      </c>
      <c r="B5" s="52">
        <v>0.86499999999999999</v>
      </c>
    </row>
    <row r="6" spans="1:2" x14ac:dyDescent="0.25">
      <c r="A6" s="6">
        <v>2021</v>
      </c>
      <c r="B6" s="52">
        <v>0.86299999999999999</v>
      </c>
    </row>
    <row r="7" spans="1:2" x14ac:dyDescent="0.25">
      <c r="A7" s="6">
        <v>2020</v>
      </c>
      <c r="B7" s="52">
        <v>0.86899999999999999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F3D1-FE3C-41BD-9FFB-70C1A64B37E2}">
  <sheetPr codeName="Sheet1"/>
  <dimension ref="A1:G5"/>
  <sheetViews>
    <sheetView workbookViewId="0">
      <selection activeCell="B14" sqref="B14"/>
    </sheetView>
  </sheetViews>
  <sheetFormatPr defaultRowHeight="15" x14ac:dyDescent="0.25"/>
  <cols>
    <col min="1" max="1" width="30.42578125" bestFit="1" customWidth="1"/>
    <col min="2" max="7" width="25.28515625" customWidth="1"/>
  </cols>
  <sheetData>
    <row r="1" spans="1:7" x14ac:dyDescent="0.25">
      <c r="B1" s="6" t="s">
        <v>23</v>
      </c>
      <c r="C1" s="6" t="s">
        <v>24</v>
      </c>
      <c r="D1" s="6" t="s">
        <v>25</v>
      </c>
      <c r="E1" s="6" t="s">
        <v>26</v>
      </c>
      <c r="F1" s="6" t="s">
        <v>27</v>
      </c>
      <c r="G1" s="6" t="s">
        <v>28</v>
      </c>
    </row>
    <row r="2" spans="1:7" x14ac:dyDescent="0.25">
      <c r="A2" s="2" t="s">
        <v>0</v>
      </c>
    </row>
    <row r="3" spans="1:7" x14ac:dyDescent="0.25">
      <c r="A3" s="20" t="s">
        <v>1</v>
      </c>
      <c r="B3" s="5">
        <v>7.0000000000000007E-2</v>
      </c>
      <c r="C3" s="5">
        <v>7.0000000000000007E-2</v>
      </c>
      <c r="D3" s="5">
        <v>7.0000000000000007E-2</v>
      </c>
      <c r="E3" s="5">
        <v>7.0000000000000007E-2</v>
      </c>
      <c r="F3" s="5">
        <v>7.0000000000000007E-2</v>
      </c>
      <c r="G3" s="5">
        <v>7.0000000000000007E-2</v>
      </c>
    </row>
    <row r="4" spans="1:7" x14ac:dyDescent="0.25">
      <c r="A4" s="8" t="s">
        <v>2</v>
      </c>
      <c r="B4" s="9">
        <v>2.5</v>
      </c>
      <c r="C4" s="9">
        <v>2.5</v>
      </c>
      <c r="D4" s="9">
        <v>2.5</v>
      </c>
      <c r="E4" s="9">
        <v>2.5</v>
      </c>
      <c r="F4" s="9">
        <v>2.5</v>
      </c>
      <c r="G4" s="9">
        <v>2.5</v>
      </c>
    </row>
    <row r="5" spans="1:7" x14ac:dyDescent="0.25">
      <c r="A5" s="1" t="s">
        <v>3</v>
      </c>
      <c r="B5" s="5">
        <v>1.25</v>
      </c>
      <c r="C5" s="5">
        <v>1.25</v>
      </c>
      <c r="D5" s="5">
        <v>1.25</v>
      </c>
      <c r="E5" s="5">
        <v>1.25</v>
      </c>
      <c r="F5" s="5">
        <v>1.25</v>
      </c>
      <c r="G5" s="5">
        <v>1.25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3A7A-B7B0-43C5-B5DE-0923497D8E4B}">
  <sheetPr codeName="Sheet2"/>
  <dimension ref="A1:G8"/>
  <sheetViews>
    <sheetView workbookViewId="0">
      <selection activeCell="C16" sqref="C16"/>
    </sheetView>
  </sheetViews>
  <sheetFormatPr defaultRowHeight="15" x14ac:dyDescent="0.25"/>
  <cols>
    <col min="1" max="1" width="30.42578125" bestFit="1" customWidth="1"/>
    <col min="2" max="7" width="25.28515625" customWidth="1"/>
  </cols>
  <sheetData>
    <row r="1" spans="1:7" x14ac:dyDescent="0.25">
      <c r="B1" s="6" t="s">
        <v>23</v>
      </c>
      <c r="C1" s="6" t="s">
        <v>24</v>
      </c>
      <c r="D1" s="6" t="s">
        <v>25</v>
      </c>
      <c r="E1" s="6" t="s">
        <v>26</v>
      </c>
      <c r="F1" s="6" t="s">
        <v>27</v>
      </c>
      <c r="G1" s="6" t="s">
        <v>28</v>
      </c>
    </row>
    <row r="2" spans="1:7" x14ac:dyDescent="0.25">
      <c r="A2" s="3" t="s">
        <v>4</v>
      </c>
    </row>
    <row r="3" spans="1:7" x14ac:dyDescent="0.25">
      <c r="A3" s="1" t="s">
        <v>5</v>
      </c>
      <c r="B3" s="7">
        <v>0.1716</v>
      </c>
      <c r="C3" s="14">
        <v>0.1711</v>
      </c>
      <c r="D3" s="14">
        <v>0.1714</v>
      </c>
      <c r="E3" s="16">
        <v>0.1762</v>
      </c>
      <c r="F3" s="16">
        <f>8.77%+7%</f>
        <v>0.15770000000000001</v>
      </c>
      <c r="G3" s="16">
        <f>8.75%+7%</f>
        <v>0.1575</v>
      </c>
    </row>
    <row r="4" spans="1:7" x14ac:dyDescent="0.25">
      <c r="A4" s="21" t="s">
        <v>1</v>
      </c>
      <c r="B4" s="12">
        <v>-7.0000000000000007E-2</v>
      </c>
      <c r="C4" s="15">
        <v>-7.0000000000000007E-2</v>
      </c>
      <c r="D4" s="15">
        <v>-7.0000000000000007E-2</v>
      </c>
      <c r="E4" s="15">
        <v>-7.0000000000000007E-2</v>
      </c>
      <c r="F4" s="15">
        <v>-7.0000000000000007E-2</v>
      </c>
      <c r="G4" s="15">
        <v>-7.0000000000000007E-2</v>
      </c>
    </row>
    <row r="5" spans="1:7" x14ac:dyDescent="0.25">
      <c r="A5" s="1" t="s">
        <v>6</v>
      </c>
      <c r="B5" s="13">
        <f>SUM(B3:B4)</f>
        <v>0.1016</v>
      </c>
      <c r="C5" s="16">
        <f>SUM(C3:C4)</f>
        <v>0.1011</v>
      </c>
      <c r="D5" s="16">
        <f t="shared" ref="D5:G5" si="0">SUM(D3:D4)</f>
        <v>0.10139999999999999</v>
      </c>
      <c r="E5" s="16">
        <f t="shared" si="0"/>
        <v>0.10619999999999999</v>
      </c>
      <c r="F5" s="16">
        <f>SUM(F3:F4)</f>
        <v>8.77E-2</v>
      </c>
      <c r="G5" s="16">
        <f t="shared" si="0"/>
        <v>8.7499999999999994E-2</v>
      </c>
    </row>
    <row r="6" spans="1:7" x14ac:dyDescent="0.25">
      <c r="A6" s="8" t="s">
        <v>7</v>
      </c>
      <c r="B6" s="12">
        <v>6.5600000000000006E-2</v>
      </c>
      <c r="C6" s="15">
        <v>7.2999999999999995E-2</v>
      </c>
      <c r="D6" s="15">
        <v>7.8E-2</v>
      </c>
      <c r="E6" s="15">
        <v>7.4800000000000005E-2</v>
      </c>
      <c r="F6" s="15">
        <v>7.9799999999999996E-2</v>
      </c>
      <c r="G6" s="15">
        <v>9.1399999999999995E-2</v>
      </c>
    </row>
    <row r="7" spans="1:7" x14ac:dyDescent="0.25">
      <c r="A7" s="1" t="s">
        <v>8</v>
      </c>
      <c r="B7" s="7">
        <f>SUM(B5:B6)</f>
        <v>0.16720000000000002</v>
      </c>
      <c r="C7" s="14">
        <f>SUM(C5:C6)</f>
        <v>0.17409999999999998</v>
      </c>
      <c r="D7" s="14">
        <f t="shared" ref="D7:G7" si="1">SUM(D5:D6)</f>
        <v>0.1794</v>
      </c>
      <c r="E7" s="14">
        <f t="shared" si="1"/>
        <v>0.18099999999999999</v>
      </c>
      <c r="F7" s="14">
        <f>SUM(F5:F6)</f>
        <v>0.16749999999999998</v>
      </c>
      <c r="G7" s="14">
        <f t="shared" si="1"/>
        <v>0.1789</v>
      </c>
    </row>
    <row r="8" spans="1:7" x14ac:dyDescent="0.25">
      <c r="A8" s="8" t="s">
        <v>9</v>
      </c>
      <c r="B8" s="10">
        <v>0.19</v>
      </c>
      <c r="C8" s="11">
        <v>0.19</v>
      </c>
      <c r="D8" s="11">
        <v>0.19</v>
      </c>
      <c r="E8" s="11">
        <v>0.19</v>
      </c>
      <c r="F8" s="11">
        <v>0.19</v>
      </c>
      <c r="G8" s="11">
        <v>0.19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8386-958D-4CA3-8C20-25A1BBC323D3}">
  <sheetPr codeName="Sheet3"/>
  <dimension ref="A1:G7"/>
  <sheetViews>
    <sheetView workbookViewId="0">
      <selection activeCell="E8" sqref="E8"/>
    </sheetView>
  </sheetViews>
  <sheetFormatPr defaultRowHeight="15" x14ac:dyDescent="0.25"/>
  <cols>
    <col min="2" max="2" width="11.85546875" customWidth="1"/>
    <col min="3" max="3" width="13.85546875" customWidth="1"/>
    <col min="4" max="4" width="14.28515625" customWidth="1"/>
    <col min="5" max="5" width="10.42578125" customWidth="1"/>
    <col min="7" max="7" width="13.85546875" customWidth="1"/>
  </cols>
  <sheetData>
    <row r="1" spans="1:7" ht="45" x14ac:dyDescent="0.25">
      <c r="A1" s="44"/>
      <c r="B1" s="4" t="s">
        <v>5</v>
      </c>
      <c r="C1" s="45" t="s">
        <v>1</v>
      </c>
      <c r="D1" s="4" t="s">
        <v>6</v>
      </c>
      <c r="E1" s="46" t="s">
        <v>7</v>
      </c>
      <c r="F1" s="4" t="s">
        <v>8</v>
      </c>
      <c r="G1" s="46" t="s">
        <v>9</v>
      </c>
    </row>
    <row r="2" spans="1:7" x14ac:dyDescent="0.25">
      <c r="A2" s="6">
        <v>2025</v>
      </c>
      <c r="B2" s="7">
        <v>0.1716</v>
      </c>
      <c r="C2" s="12">
        <v>-7.0000000000000007E-2</v>
      </c>
      <c r="D2" s="13">
        <f t="shared" ref="D2:D7" si="0">SUM(B2:C2)</f>
        <v>0.1016</v>
      </c>
      <c r="E2" s="12">
        <v>6.5600000000000006E-2</v>
      </c>
      <c r="F2" s="7">
        <f t="shared" ref="F2:F7" si="1">SUM(D2:E2)</f>
        <v>0.16720000000000002</v>
      </c>
      <c r="G2" s="10">
        <v>0.19</v>
      </c>
    </row>
    <row r="3" spans="1:7" x14ac:dyDescent="0.25">
      <c r="A3" s="6">
        <v>2024</v>
      </c>
      <c r="B3" s="14">
        <v>0.1711</v>
      </c>
      <c r="C3" s="15">
        <v>-7.0000000000000007E-2</v>
      </c>
      <c r="D3" s="16">
        <f t="shared" si="0"/>
        <v>0.1011</v>
      </c>
      <c r="E3" s="15">
        <v>7.2999999999999995E-2</v>
      </c>
      <c r="F3" s="14">
        <f t="shared" si="1"/>
        <v>0.17409999999999998</v>
      </c>
      <c r="G3" s="11">
        <v>0.19</v>
      </c>
    </row>
    <row r="4" spans="1:7" x14ac:dyDescent="0.25">
      <c r="A4" s="6">
        <v>2023</v>
      </c>
      <c r="B4" s="14">
        <v>0.1714</v>
      </c>
      <c r="C4" s="15">
        <v>-7.0000000000000007E-2</v>
      </c>
      <c r="D4" s="16">
        <f t="shared" si="0"/>
        <v>0.10139999999999999</v>
      </c>
      <c r="E4" s="15">
        <v>7.8E-2</v>
      </c>
      <c r="F4" s="14">
        <f t="shared" si="1"/>
        <v>0.1794</v>
      </c>
      <c r="G4" s="11">
        <v>0.19</v>
      </c>
    </row>
    <row r="5" spans="1:7" x14ac:dyDescent="0.25">
      <c r="A5" s="6">
        <v>2022</v>
      </c>
      <c r="B5" s="14">
        <v>0.1762</v>
      </c>
      <c r="C5" s="15">
        <v>-7.0000000000000007E-2</v>
      </c>
      <c r="D5" s="16">
        <f t="shared" si="0"/>
        <v>0.10619999999999999</v>
      </c>
      <c r="E5" s="15">
        <v>7.4800000000000005E-2</v>
      </c>
      <c r="F5" s="14">
        <f t="shared" si="1"/>
        <v>0.18099999999999999</v>
      </c>
      <c r="G5" s="11">
        <v>0.19</v>
      </c>
    </row>
    <row r="6" spans="1:7" x14ac:dyDescent="0.25">
      <c r="A6" s="6">
        <v>2021</v>
      </c>
      <c r="B6" s="14">
        <v>0.15770000000000001</v>
      </c>
      <c r="C6" s="15">
        <v>-7.0000000000000007E-2</v>
      </c>
      <c r="D6" s="16">
        <f t="shared" si="0"/>
        <v>8.77E-2</v>
      </c>
      <c r="E6" s="15">
        <v>7.9799999999999996E-2</v>
      </c>
      <c r="F6" s="14">
        <f t="shared" si="1"/>
        <v>0.16749999999999998</v>
      </c>
      <c r="G6" s="11">
        <v>0.19</v>
      </c>
    </row>
    <row r="7" spans="1:7" x14ac:dyDescent="0.25">
      <c r="A7" s="6">
        <v>2020</v>
      </c>
      <c r="B7" s="14">
        <v>0.1575</v>
      </c>
      <c r="C7" s="15">
        <v>-7.0000000000000007E-2</v>
      </c>
      <c r="D7" s="16">
        <f t="shared" si="0"/>
        <v>8.7499999999999994E-2</v>
      </c>
      <c r="E7" s="15">
        <v>9.1399999999999995E-2</v>
      </c>
      <c r="F7" s="14">
        <f t="shared" si="1"/>
        <v>0.1789</v>
      </c>
      <c r="G7" s="11">
        <v>0.19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B77A-4553-4D31-A86B-8CB2DE551497}">
  <sheetPr codeName="Sheet4"/>
  <dimension ref="A1:G5"/>
  <sheetViews>
    <sheetView workbookViewId="0">
      <selection sqref="A1:XFD1"/>
    </sheetView>
  </sheetViews>
  <sheetFormatPr defaultRowHeight="15" x14ac:dyDescent="0.25"/>
  <cols>
    <col min="1" max="1" width="30.42578125" bestFit="1" customWidth="1"/>
    <col min="2" max="7" width="25.28515625" customWidth="1"/>
  </cols>
  <sheetData>
    <row r="1" spans="1:7" x14ac:dyDescent="0.25">
      <c r="B1" s="6" t="s">
        <v>23</v>
      </c>
      <c r="C1" s="6" t="s">
        <v>24</v>
      </c>
      <c r="D1" s="6" t="s">
        <v>25</v>
      </c>
      <c r="E1" s="6" t="s">
        <v>26</v>
      </c>
      <c r="F1" s="6" t="s">
        <v>27</v>
      </c>
      <c r="G1" s="6" t="s">
        <v>28</v>
      </c>
    </row>
    <row r="2" spans="1:7" x14ac:dyDescent="0.25">
      <c r="A2" s="3" t="s">
        <v>10</v>
      </c>
    </row>
    <row r="3" spans="1:7" x14ac:dyDescent="0.25">
      <c r="A3" s="1" t="s">
        <v>13</v>
      </c>
      <c r="B3" s="1" t="s">
        <v>29</v>
      </c>
      <c r="C3" s="1" t="s">
        <v>29</v>
      </c>
      <c r="D3" s="1" t="s">
        <v>29</v>
      </c>
      <c r="E3" s="1" t="s">
        <v>29</v>
      </c>
      <c r="F3" s="1" t="s">
        <v>29</v>
      </c>
      <c r="G3" s="1" t="s">
        <v>29</v>
      </c>
    </row>
    <row r="4" spans="1:7" x14ac:dyDescent="0.25">
      <c r="A4" s="8" t="s">
        <v>11</v>
      </c>
      <c r="B4" s="8" t="s">
        <v>35</v>
      </c>
      <c r="C4" s="8" t="s">
        <v>35</v>
      </c>
      <c r="D4" s="8" t="s">
        <v>35</v>
      </c>
      <c r="E4" s="8" t="s">
        <v>35</v>
      </c>
      <c r="F4" s="8" t="s">
        <v>35</v>
      </c>
      <c r="G4" s="8" t="s">
        <v>35</v>
      </c>
    </row>
    <row r="5" spans="1:7" x14ac:dyDescent="0.25">
      <c r="A5" s="1" t="s">
        <v>12</v>
      </c>
      <c r="B5" s="1" t="s">
        <v>30</v>
      </c>
      <c r="C5" s="1" t="s">
        <v>30</v>
      </c>
      <c r="D5" s="1" t="s">
        <v>30</v>
      </c>
      <c r="E5" s="1" t="s">
        <v>30</v>
      </c>
      <c r="F5" s="1" t="s">
        <v>30</v>
      </c>
      <c r="G5" s="1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0398-B9E2-44AF-9DF3-BBEFFB2C5845}">
  <sheetPr codeName="Sheet5"/>
  <dimension ref="A1:G6"/>
  <sheetViews>
    <sheetView workbookViewId="0">
      <selection sqref="A1:XFD1"/>
    </sheetView>
  </sheetViews>
  <sheetFormatPr defaultRowHeight="15" x14ac:dyDescent="0.25"/>
  <cols>
    <col min="1" max="1" width="30.42578125" bestFit="1" customWidth="1"/>
    <col min="2" max="7" width="25.28515625" customWidth="1"/>
  </cols>
  <sheetData>
    <row r="1" spans="1:7" x14ac:dyDescent="0.25">
      <c r="B1" s="6" t="s">
        <v>23</v>
      </c>
      <c r="C1" s="6" t="s">
        <v>24</v>
      </c>
      <c r="D1" s="6" t="s">
        <v>25</v>
      </c>
      <c r="E1" s="6" t="s">
        <v>26</v>
      </c>
      <c r="F1" s="6" t="s">
        <v>27</v>
      </c>
      <c r="G1" s="6" t="s">
        <v>28</v>
      </c>
    </row>
    <row r="2" spans="1:7" x14ac:dyDescent="0.25">
      <c r="A2" s="3" t="s">
        <v>14</v>
      </c>
    </row>
    <row r="3" spans="1:7" ht="45" x14ac:dyDescent="0.25">
      <c r="A3" s="4" t="s">
        <v>15</v>
      </c>
      <c r="B3" s="7">
        <v>0.19</v>
      </c>
      <c r="C3" s="14">
        <v>0.19</v>
      </c>
      <c r="D3" s="14">
        <v>0.19</v>
      </c>
      <c r="E3" s="14">
        <v>0.19</v>
      </c>
      <c r="F3" s="14">
        <v>0.19</v>
      </c>
      <c r="G3" s="14">
        <v>0.19</v>
      </c>
    </row>
    <row r="4" spans="1:7" x14ac:dyDescent="0.25">
      <c r="A4" s="8" t="s">
        <v>16</v>
      </c>
      <c r="B4" s="10">
        <v>1E-3</v>
      </c>
      <c r="C4" s="11">
        <v>1E-3</v>
      </c>
      <c r="D4" s="11">
        <v>1E-3</v>
      </c>
      <c r="E4" s="11">
        <v>1.1999999999999999E-3</v>
      </c>
      <c r="F4" s="11">
        <v>1.2999999999999999E-3</v>
      </c>
      <c r="G4" s="11">
        <v>1.1999999999999999E-3</v>
      </c>
    </row>
    <row r="5" spans="1:7" x14ac:dyDescent="0.25">
      <c r="A5" s="1" t="s">
        <v>14</v>
      </c>
      <c r="B5" s="7">
        <f>SUM(B3:B4)</f>
        <v>0.191</v>
      </c>
      <c r="C5" s="14">
        <f>SUM(C3:C4)</f>
        <v>0.191</v>
      </c>
      <c r="D5" s="14">
        <f t="shared" ref="D5:G5" si="0">SUM(D3:D4)</f>
        <v>0.191</v>
      </c>
      <c r="E5" s="14">
        <f t="shared" si="0"/>
        <v>0.19120000000000001</v>
      </c>
      <c r="F5" s="14">
        <f t="shared" si="0"/>
        <v>0.1913</v>
      </c>
      <c r="G5" s="14">
        <f t="shared" si="0"/>
        <v>0.19120000000000001</v>
      </c>
    </row>
    <row r="6" spans="1:7" x14ac:dyDescent="0.25">
      <c r="A6" t="s">
        <v>36</v>
      </c>
      <c r="E6" s="17">
        <v>150292</v>
      </c>
      <c r="G6" s="17">
        <v>100000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2DA0-777B-4E40-B25A-38AA70E96D45}">
  <sheetPr codeName="Sheet6"/>
  <dimension ref="A1:G5"/>
  <sheetViews>
    <sheetView workbookViewId="0">
      <selection sqref="A1:XFD1"/>
    </sheetView>
  </sheetViews>
  <sheetFormatPr defaultRowHeight="15" x14ac:dyDescent="0.25"/>
  <cols>
    <col min="1" max="1" width="30.42578125" bestFit="1" customWidth="1"/>
    <col min="2" max="7" width="25.28515625" customWidth="1"/>
  </cols>
  <sheetData>
    <row r="1" spans="1:7" x14ac:dyDescent="0.25">
      <c r="B1" s="6" t="s">
        <v>23</v>
      </c>
      <c r="C1" s="6" t="s">
        <v>24</v>
      </c>
      <c r="D1" s="6" t="s">
        <v>25</v>
      </c>
      <c r="E1" s="6" t="s">
        <v>26</v>
      </c>
      <c r="F1" s="6" t="s">
        <v>27</v>
      </c>
      <c r="G1" s="6" t="s">
        <v>28</v>
      </c>
    </row>
    <row r="2" spans="1:7" x14ac:dyDescent="0.25">
      <c r="A2" s="2" t="s">
        <v>17</v>
      </c>
    </row>
    <row r="3" spans="1:7" x14ac:dyDescent="0.25">
      <c r="A3" s="1" t="s">
        <v>18</v>
      </c>
      <c r="B3" s="1" t="s">
        <v>31</v>
      </c>
      <c r="C3" s="1" t="s">
        <v>31</v>
      </c>
      <c r="D3" s="1" t="s">
        <v>31</v>
      </c>
      <c r="E3" s="1" t="s">
        <v>31</v>
      </c>
      <c r="F3" s="1" t="s">
        <v>31</v>
      </c>
      <c r="G3" s="1" t="s">
        <v>31</v>
      </c>
    </row>
    <row r="4" spans="1:7" x14ac:dyDescent="0.25">
      <c r="A4" s="8" t="s">
        <v>16</v>
      </c>
      <c r="B4" s="8" t="s">
        <v>32</v>
      </c>
      <c r="C4" s="8" t="s">
        <v>32</v>
      </c>
      <c r="D4" s="8" t="s">
        <v>32</v>
      </c>
      <c r="E4" s="8" t="s">
        <v>32</v>
      </c>
      <c r="F4" s="8" t="s">
        <v>32</v>
      </c>
      <c r="G4" s="8" t="s">
        <v>32</v>
      </c>
    </row>
    <row r="5" spans="1:7" x14ac:dyDescent="0.25">
      <c r="A5" s="1" t="s">
        <v>33</v>
      </c>
      <c r="B5" s="1" t="s">
        <v>34</v>
      </c>
      <c r="C5" s="1" t="s">
        <v>31</v>
      </c>
      <c r="D5" s="1" t="s">
        <v>31</v>
      </c>
      <c r="E5" s="1" t="s">
        <v>34</v>
      </c>
      <c r="F5" s="1" t="s">
        <v>31</v>
      </c>
      <c r="G5" s="1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98B2-B318-4577-AE13-95E65808D0E1}">
  <sheetPr codeName="Sheet7"/>
  <dimension ref="A1:G6"/>
  <sheetViews>
    <sheetView workbookViewId="0">
      <selection activeCell="G30" sqref="G30"/>
    </sheetView>
  </sheetViews>
  <sheetFormatPr defaultRowHeight="15" x14ac:dyDescent="0.25"/>
  <cols>
    <col min="1" max="1" width="30.42578125" bestFit="1" customWidth="1"/>
    <col min="2" max="7" width="25.28515625" customWidth="1"/>
  </cols>
  <sheetData>
    <row r="1" spans="1:7" x14ac:dyDescent="0.25">
      <c r="B1" s="6" t="s">
        <v>23</v>
      </c>
      <c r="C1" s="6" t="s">
        <v>24</v>
      </c>
      <c r="D1" s="6" t="s">
        <v>25</v>
      </c>
      <c r="E1" s="6" t="s">
        <v>26</v>
      </c>
      <c r="F1" s="6" t="s">
        <v>27</v>
      </c>
      <c r="G1" s="6" t="s">
        <v>28</v>
      </c>
    </row>
    <row r="2" spans="1:7" x14ac:dyDescent="0.25">
      <c r="A2" s="2" t="s">
        <v>39</v>
      </c>
    </row>
    <row r="3" spans="1:7" x14ac:dyDescent="0.25">
      <c r="A3" s="1" t="s">
        <v>19</v>
      </c>
      <c r="B3" s="18">
        <v>38418808</v>
      </c>
      <c r="C3" s="18">
        <v>36021736</v>
      </c>
      <c r="D3" s="18">
        <v>38418808</v>
      </c>
      <c r="E3" s="18">
        <v>36021736</v>
      </c>
      <c r="F3" s="18">
        <v>34068763</v>
      </c>
      <c r="G3" s="18">
        <v>26492349</v>
      </c>
    </row>
    <row r="4" spans="1:7" x14ac:dyDescent="0.25">
      <c r="A4" s="8" t="s">
        <v>20</v>
      </c>
      <c r="B4" s="19">
        <v>33468593</v>
      </c>
      <c r="C4" s="19">
        <v>31149134</v>
      </c>
      <c r="D4" s="19">
        <v>33468593</v>
      </c>
      <c r="E4" s="19">
        <v>31149134</v>
      </c>
      <c r="F4" s="19">
        <v>29399265</v>
      </c>
      <c r="G4" s="19">
        <v>23018440</v>
      </c>
    </row>
    <row r="5" spans="1:7" x14ac:dyDescent="0.25">
      <c r="A5" s="1" t="s">
        <v>21</v>
      </c>
      <c r="B5" s="18">
        <f>B3-B4</f>
        <v>4950215</v>
      </c>
      <c r="C5" s="18">
        <f t="shared" ref="C5:G5" si="0">C3-C4</f>
        <v>4872602</v>
      </c>
      <c r="D5" s="18">
        <f t="shared" si="0"/>
        <v>4950215</v>
      </c>
      <c r="E5" s="18">
        <f t="shared" si="0"/>
        <v>4872602</v>
      </c>
      <c r="F5" s="18">
        <f t="shared" si="0"/>
        <v>4669498</v>
      </c>
      <c r="G5" s="18">
        <f t="shared" si="0"/>
        <v>3473909</v>
      </c>
    </row>
    <row r="6" spans="1:7" x14ac:dyDescent="0.25">
      <c r="A6" s="8" t="s">
        <v>22</v>
      </c>
      <c r="B6" s="11">
        <v>0.871</v>
      </c>
      <c r="C6" s="11">
        <v>0.86499999999999999</v>
      </c>
      <c r="D6" s="11">
        <v>0.871</v>
      </c>
      <c r="E6" s="11">
        <v>0.86499999999999999</v>
      </c>
      <c r="F6" s="11">
        <v>0.86299999999999999</v>
      </c>
      <c r="G6" s="11">
        <v>0.86899999999999999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C1B4-7559-49F7-A117-5BB3FA0818A2}">
  <dimension ref="A1:E7"/>
  <sheetViews>
    <sheetView workbookViewId="0">
      <selection activeCell="E23" sqref="E23"/>
    </sheetView>
  </sheetViews>
  <sheetFormatPr defaultRowHeight="15" x14ac:dyDescent="0.25"/>
  <cols>
    <col min="1" max="1" width="30.42578125" bestFit="1" customWidth="1"/>
    <col min="2" max="3" width="25.28515625" customWidth="1"/>
    <col min="4" max="4" width="30.7109375" customWidth="1"/>
    <col min="5" max="7" width="25.28515625" customWidth="1"/>
  </cols>
  <sheetData>
    <row r="1" spans="1:5" x14ac:dyDescent="0.25">
      <c r="A1" s="42" t="s">
        <v>38</v>
      </c>
      <c r="B1" s="42" t="s">
        <v>19</v>
      </c>
      <c r="C1" s="47" t="s">
        <v>20</v>
      </c>
      <c r="D1" s="42" t="s">
        <v>21</v>
      </c>
      <c r="E1" s="47" t="s">
        <v>22</v>
      </c>
    </row>
    <row r="2" spans="1:5" x14ac:dyDescent="0.25">
      <c r="A2" s="6">
        <v>2025</v>
      </c>
      <c r="B2" s="18">
        <v>38418808</v>
      </c>
      <c r="C2" s="48">
        <v>33468593</v>
      </c>
      <c r="D2" s="49">
        <v>4950215</v>
      </c>
      <c r="E2" s="50">
        <v>0.871</v>
      </c>
    </row>
    <row r="3" spans="1:5" x14ac:dyDescent="0.25">
      <c r="A3" s="6">
        <v>2024</v>
      </c>
      <c r="B3" s="18">
        <v>36021736</v>
      </c>
      <c r="C3" s="48">
        <v>31149134</v>
      </c>
      <c r="D3" s="49">
        <v>4872602</v>
      </c>
      <c r="E3" s="50">
        <v>0.86499999999999999</v>
      </c>
    </row>
    <row r="4" spans="1:5" x14ac:dyDescent="0.25">
      <c r="A4" s="6">
        <v>2023</v>
      </c>
      <c r="B4" s="18">
        <v>38418808</v>
      </c>
      <c r="C4" s="48">
        <v>33468593</v>
      </c>
      <c r="D4" s="49">
        <v>4950215</v>
      </c>
      <c r="E4" s="50">
        <v>0.871</v>
      </c>
    </row>
    <row r="5" spans="1:5" x14ac:dyDescent="0.25">
      <c r="A5" s="6">
        <v>2022</v>
      </c>
      <c r="B5" s="18">
        <v>36021736</v>
      </c>
      <c r="C5" s="48">
        <v>31149134</v>
      </c>
      <c r="D5" s="49">
        <v>4872602</v>
      </c>
      <c r="E5" s="50">
        <v>0.86499999999999999</v>
      </c>
    </row>
    <row r="6" spans="1:5" x14ac:dyDescent="0.25">
      <c r="A6" s="6">
        <v>2021</v>
      </c>
      <c r="B6" s="18">
        <v>34068763</v>
      </c>
      <c r="C6" s="48">
        <v>29399265</v>
      </c>
      <c r="D6" s="49">
        <v>4669498</v>
      </c>
      <c r="E6" s="50">
        <v>0.86299999999999999</v>
      </c>
    </row>
    <row r="7" spans="1:5" x14ac:dyDescent="0.25">
      <c r="A7" s="6">
        <v>2020</v>
      </c>
      <c r="B7" s="18">
        <v>26492349</v>
      </c>
      <c r="C7" s="48">
        <v>23018440</v>
      </c>
      <c r="D7" s="49">
        <v>3473909</v>
      </c>
      <c r="E7" s="50">
        <v>0.86900000000000011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Basic Plan Options</vt:lpstr>
      <vt:lpstr>Retirement Plan Funding</vt:lpstr>
      <vt:lpstr>Retirement Plan Funding2</vt:lpstr>
      <vt:lpstr>Retirement Eligibility</vt:lpstr>
      <vt:lpstr>Total Contribution Rate</vt:lpstr>
      <vt:lpstr>Optional Benefits</vt:lpstr>
      <vt:lpstr>Actuarial value of assets versu</vt:lpstr>
      <vt:lpstr>AVA-vs-AAL</vt:lpstr>
      <vt:lpstr>Funded Ratio</vt:lpstr>
    </vt:vector>
  </TitlesOfParts>
  <Company>Williamson Central Appraisal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Gamboa</dc:creator>
  <cp:lastModifiedBy>David Blaylock</cp:lastModifiedBy>
  <dcterms:created xsi:type="dcterms:W3CDTF">2025-04-01T15:21:22Z</dcterms:created>
  <dcterms:modified xsi:type="dcterms:W3CDTF">2025-10-29T14:08:07Z</dcterms:modified>
</cp:coreProperties>
</file>